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E42A2E8D-EF86-4BED-A4CE-C4E7DD439514}" xr6:coauthVersionLast="45" xr6:coauthVersionMax="45" xr10:uidLastSave="{00000000-0000-0000-0000-000000000000}"/>
  <bookViews>
    <workbookView xWindow="-120" yWindow="-120" windowWidth="19725" windowHeight="11760" firstSheet="5" activeTab="7" xr2:uid="{00000000-000D-0000-FFFF-FFFF00000000}"/>
  </bookViews>
  <sheets>
    <sheet name="①数学Ⅰ統計基礎" sheetId="2" r:id="rId1"/>
    <sheet name="➁ツールで基本統計" sheetId="1" r:id="rId2"/>
    <sheet name="③ツールでヒストグラム" sheetId="3" r:id="rId3"/>
    <sheet name="④グラフで箱ひげ,散布図" sheetId="5" r:id="rId4"/>
    <sheet name="⑤ツールでｔ検定" sheetId="6" r:id="rId5"/>
    <sheet name="生物学実験の基礎" sheetId="7" r:id="rId6"/>
    <sheet name="誤差入りグラフを作成" sheetId="8" r:id="rId7"/>
    <sheet name="線形回帰" sheetId="9" r:id="rId8"/>
  </sheets>
  <definedNames>
    <definedName name="_xlchart.v1.0" hidden="1">線形回帰!$B$2:$B$16</definedName>
    <definedName name="_xlchart.v1.1" hidden="1">線形回帰!$C$1</definedName>
    <definedName name="_xlchart.v1.2" hidden="1">線形回帰!$C$2:$C$16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7" l="1"/>
  <c r="F14" i="7"/>
  <c r="F15" i="7"/>
  <c r="F16" i="7"/>
  <c r="F17" i="7"/>
  <c r="F18" i="7"/>
  <c r="F19" i="7" s="1"/>
  <c r="C13" i="7"/>
  <c r="D13" i="7"/>
  <c r="C14" i="7"/>
  <c r="D14" i="7"/>
  <c r="C15" i="7"/>
  <c r="D15" i="7"/>
  <c r="C16" i="7"/>
  <c r="D16" i="7"/>
  <c r="C17" i="7"/>
  <c r="D17" i="7"/>
  <c r="C18" i="7"/>
  <c r="C19" i="7" s="1"/>
  <c r="D18" i="7"/>
  <c r="D19" i="7" s="1"/>
  <c r="E18" i="7"/>
  <c r="E19" i="7" s="1"/>
  <c r="E17" i="7"/>
  <c r="E16" i="7"/>
  <c r="E15" i="7"/>
  <c r="E14" i="7"/>
  <c r="E13" i="7"/>
  <c r="E5" i="2" l="1"/>
  <c r="G5" i="2" s="1"/>
  <c r="E9" i="2"/>
  <c r="G9" i="2" s="1"/>
  <c r="E13" i="2"/>
  <c r="G13" i="2" s="1"/>
  <c r="E2" i="2"/>
  <c r="D6" i="2"/>
  <c r="D10" i="2"/>
  <c r="D14" i="2"/>
  <c r="C20" i="2"/>
  <c r="B20" i="2"/>
  <c r="C19" i="2"/>
  <c r="E6" i="2" s="1"/>
  <c r="G6" i="2" s="1"/>
  <c r="B19" i="2"/>
  <c r="D3" i="2" s="1"/>
  <c r="C18" i="2"/>
  <c r="B18" i="2"/>
  <c r="F3" i="2" l="1"/>
  <c r="H6" i="2"/>
  <c r="D2" i="2"/>
  <c r="D13" i="2"/>
  <c r="D9" i="2"/>
  <c r="D5" i="2"/>
  <c r="E16" i="2"/>
  <c r="G16" i="2" s="1"/>
  <c r="E12" i="2"/>
  <c r="G12" i="2" s="1"/>
  <c r="E8" i="2"/>
  <c r="G8" i="2" s="1"/>
  <c r="E4" i="2"/>
  <c r="G4" i="2" s="1"/>
  <c r="D16" i="2"/>
  <c r="D12" i="2"/>
  <c r="D8" i="2"/>
  <c r="D4" i="2"/>
  <c r="E15" i="2"/>
  <c r="G15" i="2" s="1"/>
  <c r="E11" i="2"/>
  <c r="G11" i="2" s="1"/>
  <c r="E7" i="2"/>
  <c r="G7" i="2" s="1"/>
  <c r="E3" i="2"/>
  <c r="G3" i="2" s="1"/>
  <c r="F14" i="2"/>
  <c r="F10" i="2"/>
  <c r="F6" i="2"/>
  <c r="G2" i="2"/>
  <c r="D15" i="2"/>
  <c r="D11" i="2"/>
  <c r="D7" i="2"/>
  <c r="E14" i="2"/>
  <c r="G14" i="2" s="1"/>
  <c r="E10" i="2"/>
  <c r="G10" i="2" s="1"/>
  <c r="F12" i="2" l="1"/>
  <c r="H12" i="2"/>
  <c r="F2" i="2"/>
  <c r="D18" i="2"/>
  <c r="H2" i="2"/>
  <c r="H3" i="2"/>
  <c r="H11" i="2"/>
  <c r="F11" i="2"/>
  <c r="H15" i="2"/>
  <c r="F15" i="2"/>
  <c r="F16" i="2"/>
  <c r="H16" i="2"/>
  <c r="G18" i="2"/>
  <c r="G19" i="2" s="1"/>
  <c r="G20" i="2" s="1"/>
  <c r="F4" i="2"/>
  <c r="H4" i="2"/>
  <c r="F5" i="2"/>
  <c r="H5" i="2"/>
  <c r="E18" i="2"/>
  <c r="F13" i="2"/>
  <c r="H13" i="2"/>
  <c r="H7" i="2"/>
  <c r="F7" i="2"/>
  <c r="F8" i="2"/>
  <c r="H8" i="2"/>
  <c r="F9" i="2"/>
  <c r="H9" i="2"/>
  <c r="H14" i="2"/>
  <c r="H10" i="2"/>
  <c r="F18" i="2" l="1"/>
  <c r="F19" i="2" s="1"/>
  <c r="F20" i="2" s="1"/>
  <c r="H18" i="2"/>
  <c r="H19" i="2" s="1"/>
  <c r="H22" i="2" l="1"/>
  <c r="H20" i="2"/>
</calcChain>
</file>

<file path=xl/sharedStrings.xml><?xml version="1.0" encoding="utf-8"?>
<sst xmlns="http://schemas.openxmlformats.org/spreadsheetml/2006/main" count="57" uniqueCount="39">
  <si>
    <t>x</t>
    <phoneticPr fontId="1"/>
  </si>
  <si>
    <t>y</t>
    <phoneticPr fontId="1"/>
  </si>
  <si>
    <t>no</t>
    <phoneticPr fontId="1"/>
  </si>
  <si>
    <t>x-ⓧ</t>
    <phoneticPr fontId="1"/>
  </si>
  <si>
    <t>y-Ⓨ</t>
    <phoneticPr fontId="1"/>
  </si>
  <si>
    <t>合計</t>
    <rPh sb="0" eb="2">
      <t>ゴウケイ</t>
    </rPh>
    <phoneticPr fontId="1"/>
  </si>
  <si>
    <t>平均</t>
    <rPh sb="0" eb="2">
      <t>ヘイキン</t>
    </rPh>
    <phoneticPr fontId="1"/>
  </si>
  <si>
    <t>(x-ⓧ)^2</t>
    <phoneticPr fontId="1"/>
  </si>
  <si>
    <t>国語</t>
    <rPh sb="0" eb="2">
      <t>コクゴ</t>
    </rPh>
    <phoneticPr fontId="1"/>
  </si>
  <si>
    <t>数学</t>
    <rPh sb="0" eb="2">
      <t>スウガク</t>
    </rPh>
    <phoneticPr fontId="1"/>
  </si>
  <si>
    <t>(y-Ⓨ)^2</t>
    <phoneticPr fontId="1"/>
  </si>
  <si>
    <t>(x-ⓧ)(y-Ⓨ)</t>
    <phoneticPr fontId="1"/>
  </si>
  <si>
    <t>相関係数</t>
    <rPh sb="0" eb="4">
      <t>ソウカンケイスウ</t>
    </rPh>
    <phoneticPr fontId="1"/>
  </si>
  <si>
    <t>分散</t>
    <rPh sb="0" eb="2">
      <t>ブンサン</t>
    </rPh>
    <phoneticPr fontId="1"/>
  </si>
  <si>
    <t>標準偏差</t>
    <rPh sb="0" eb="2">
      <t>ヒョウジュン</t>
    </rPh>
    <rPh sb="2" eb="4">
      <t>ヘンサ</t>
    </rPh>
    <phoneticPr fontId="1"/>
  </si>
  <si>
    <t>人数</t>
    <rPh sb="0" eb="2">
      <t>ニンズウ</t>
    </rPh>
    <phoneticPr fontId="1"/>
  </si>
  <si>
    <t>※ⓧⓎは平均</t>
    <rPh sb="4" eb="6">
      <t>ヘイキン</t>
    </rPh>
    <phoneticPr fontId="1"/>
  </si>
  <si>
    <t>平均</t>
    <rPh sb="0" eb="2">
      <t>ヘイキン</t>
    </rPh>
    <phoneticPr fontId="1"/>
  </si>
  <si>
    <t>中央値</t>
    <rPh sb="0" eb="2">
      <t>チュウオウ</t>
    </rPh>
    <rPh sb="2" eb="3">
      <t>チ</t>
    </rPh>
    <phoneticPr fontId="1"/>
  </si>
  <si>
    <t>範囲</t>
    <rPh sb="0" eb="2">
      <t>ハンイ</t>
    </rPh>
    <phoneticPr fontId="1"/>
  </si>
  <si>
    <t>分散</t>
    <rPh sb="0" eb="2">
      <t>ブンサン</t>
    </rPh>
    <phoneticPr fontId="1"/>
  </si>
  <si>
    <t>95%信頼区間</t>
    <rPh sb="3" eb="5">
      <t>シンライ</t>
    </rPh>
    <rPh sb="5" eb="7">
      <t>クカン</t>
    </rPh>
    <phoneticPr fontId="1"/>
  </si>
  <si>
    <t>標準偏差SD</t>
    <rPh sb="0" eb="2">
      <t>ヒョウジュン</t>
    </rPh>
    <rPh sb="2" eb="4">
      <t>ヘンサ</t>
    </rPh>
    <phoneticPr fontId="1"/>
  </si>
  <si>
    <t>標準誤差SE</t>
    <rPh sb="0" eb="2">
      <t>ヒョウジュン</t>
    </rPh>
    <rPh sb="2" eb="4">
      <t>ゴサ</t>
    </rPh>
    <phoneticPr fontId="1"/>
  </si>
  <si>
    <t>試行</t>
    <rPh sb="0" eb="2">
      <t>シコウ</t>
    </rPh>
    <phoneticPr fontId="1"/>
  </si>
  <si>
    <t>試料１</t>
    <rPh sb="0" eb="2">
      <t>シリョウ</t>
    </rPh>
    <phoneticPr fontId="1"/>
  </si>
  <si>
    <t>試料２</t>
    <rPh sb="0" eb="2">
      <t>シリョウ</t>
    </rPh>
    <phoneticPr fontId="1"/>
  </si>
  <si>
    <t>試料３</t>
    <rPh sb="0" eb="2">
      <t>シリョウ</t>
    </rPh>
    <phoneticPr fontId="1"/>
  </si>
  <si>
    <t>試料４</t>
    <rPh sb="0" eb="2">
      <t>シリョウ</t>
    </rPh>
    <phoneticPr fontId="1"/>
  </si>
  <si>
    <t>異なる飼料で飼育した生後28日のラットの体重</t>
    <rPh sb="0" eb="1">
      <t>コト</t>
    </rPh>
    <rPh sb="3" eb="5">
      <t>シリョウ</t>
    </rPh>
    <rPh sb="6" eb="8">
      <t>シイク</t>
    </rPh>
    <rPh sb="10" eb="12">
      <t>セイゴ</t>
    </rPh>
    <rPh sb="14" eb="15">
      <t>ニチ</t>
    </rPh>
    <rPh sb="20" eb="22">
      <t>タイジュウ</t>
    </rPh>
    <phoneticPr fontId="1"/>
  </si>
  <si>
    <t>95%信頼区間（SE×t(0.05）,9＝2.26）</t>
    <rPh sb="3" eb="5">
      <t>シンライ</t>
    </rPh>
    <rPh sb="5" eb="7">
      <t>クカン</t>
    </rPh>
    <phoneticPr fontId="1"/>
  </si>
  <si>
    <t>AVERAGE(E2:E11)</t>
    <phoneticPr fontId="1"/>
  </si>
  <si>
    <t>MEDIAN(E2:E11)</t>
    <phoneticPr fontId="1"/>
  </si>
  <si>
    <t>MAX(E2:E11)-MIN(E2:E11)</t>
    <phoneticPr fontId="1"/>
  </si>
  <si>
    <t>VAR(E2:E11)</t>
    <phoneticPr fontId="1"/>
  </si>
  <si>
    <t>STDEV(E2:E11)</t>
    <phoneticPr fontId="1"/>
  </si>
  <si>
    <t>STDEV(E2:E11)/SQRT(COUNT(E2:E11))</t>
    <phoneticPr fontId="1"/>
  </si>
  <si>
    <t>関数式</t>
    <rPh sb="0" eb="2">
      <t>カンスウ</t>
    </rPh>
    <rPh sb="2" eb="3">
      <t>シキ</t>
    </rPh>
    <phoneticPr fontId="1"/>
  </si>
  <si>
    <t>E18*2.26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</si>
</sst>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82" formatCode="0.0"/>
  </numFmts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0" fontId="0" fillId="0" borderId="1" xfId="0" applyBorder="1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176" fontId="0" fillId="0" borderId="1" xfId="0" applyNumberFormat="1" applyBorder="1"/>
    <xf numFmtId="0" fontId="3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/>
    <xf numFmtId="176" fontId="0" fillId="3" borderId="1" xfId="0" applyNumberFormat="1" applyFill="1" applyBorder="1"/>
    <xf numFmtId="182" fontId="0" fillId="0" borderId="1" xfId="0" applyNumberFormat="1" applyBorder="1" applyAlignment="1">
      <alignment horizontal="center"/>
    </xf>
    <xf numFmtId="176" fontId="0" fillId="0" borderId="1" xfId="0" applyNumberForma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異なる飼料で育てたラットの生後</a:t>
            </a:r>
            <a:r>
              <a:rPr lang="en-US" altLang="ja-JP"/>
              <a:t>28</a:t>
            </a:r>
            <a:r>
              <a:rPr lang="ja-JP" altLang="en-US"/>
              <a:t>日目の平均体重</a:t>
            </a:r>
            <a:endParaRPr lang="en-US" altLang="ja-JP"/>
          </a:p>
          <a:p>
            <a:pPr>
              <a:defRPr/>
            </a:pP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誤差入りグラフを作成!$B$3:$E$3</c:f>
                <c:numCache>
                  <c:formatCode>General</c:formatCode>
                  <c:ptCount val="4"/>
                  <c:pt idx="0">
                    <c:v>2.8349866149008407</c:v>
                  </c:pt>
                  <c:pt idx="1">
                    <c:v>2.652803193269746</c:v>
                  </c:pt>
                  <c:pt idx="2">
                    <c:v>3.2803839233303833</c:v>
                  </c:pt>
                  <c:pt idx="3">
                    <c:v>3.549159530555555</c:v>
                  </c:pt>
                </c:numCache>
              </c:numRef>
            </c:plus>
            <c:minus>
              <c:numRef>
                <c:f>誤差入りグラフを作成!$B$3:$E$3</c:f>
                <c:numCache>
                  <c:formatCode>General</c:formatCode>
                  <c:ptCount val="4"/>
                  <c:pt idx="0">
                    <c:v>2.8349866149008407</c:v>
                  </c:pt>
                  <c:pt idx="1">
                    <c:v>2.652803193269746</c:v>
                  </c:pt>
                  <c:pt idx="2">
                    <c:v>3.2803839233303833</c:v>
                  </c:pt>
                  <c:pt idx="3">
                    <c:v>3.549159530555555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誤差入りグラフを作成!$B$1:$E$1</c:f>
              <c:strCache>
                <c:ptCount val="4"/>
                <c:pt idx="0">
                  <c:v>試料１</c:v>
                </c:pt>
                <c:pt idx="1">
                  <c:v>試料２</c:v>
                </c:pt>
                <c:pt idx="2">
                  <c:v>試料３</c:v>
                </c:pt>
                <c:pt idx="3">
                  <c:v>試料４</c:v>
                </c:pt>
              </c:strCache>
            </c:strRef>
          </c:cat>
          <c:val>
            <c:numRef>
              <c:f>誤差入りグラフを作成!$B$2:$E$2</c:f>
              <c:numCache>
                <c:formatCode>0.0</c:formatCode>
                <c:ptCount val="4"/>
                <c:pt idx="0">
                  <c:v>31.329999999999995</c:v>
                </c:pt>
                <c:pt idx="1">
                  <c:v>30.139999999999997</c:v>
                </c:pt>
                <c:pt idx="2">
                  <c:v>31.48</c:v>
                </c:pt>
                <c:pt idx="3">
                  <c:v>47.37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57-4F87-8FC6-30B699339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0855576"/>
        <c:axId val="490860168"/>
      </c:barChart>
      <c:catAx>
        <c:axId val="490855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0860168"/>
        <c:crosses val="autoZero"/>
        <c:auto val="1"/>
        <c:lblAlgn val="ctr"/>
        <c:lblOffset val="100"/>
        <c:noMultiLvlLbl val="0"/>
      </c:catAx>
      <c:valAx>
        <c:axId val="490860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体重</a:t>
                </a:r>
                <a:endParaRPr lang="en-US" altLang="ja-JP"/>
              </a:p>
              <a:p>
                <a:pPr>
                  <a:defRPr/>
                </a:pP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0855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国語と数学の関係</a:t>
            </a:r>
            <a:endParaRPr lang="ja-JP" altLang="en-US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線形回帰!$C$1</c:f>
              <c:strCache>
                <c:ptCount val="1"/>
                <c:pt idx="0">
                  <c:v>数学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線形回帰!$B$2:$B$16</c:f>
              <c:numCache>
                <c:formatCode>General</c:formatCode>
                <c:ptCount val="15"/>
                <c:pt idx="0">
                  <c:v>99</c:v>
                </c:pt>
                <c:pt idx="1">
                  <c:v>93</c:v>
                </c:pt>
                <c:pt idx="2">
                  <c:v>49</c:v>
                </c:pt>
                <c:pt idx="3">
                  <c:v>49</c:v>
                </c:pt>
                <c:pt idx="4">
                  <c:v>83</c:v>
                </c:pt>
                <c:pt idx="5">
                  <c:v>79</c:v>
                </c:pt>
                <c:pt idx="6">
                  <c:v>43</c:v>
                </c:pt>
                <c:pt idx="7">
                  <c:v>72</c:v>
                </c:pt>
                <c:pt idx="8">
                  <c:v>49</c:v>
                </c:pt>
                <c:pt idx="9">
                  <c:v>78</c:v>
                </c:pt>
                <c:pt idx="10">
                  <c:v>68</c:v>
                </c:pt>
                <c:pt idx="11">
                  <c:v>25</c:v>
                </c:pt>
                <c:pt idx="12">
                  <c:v>48</c:v>
                </c:pt>
                <c:pt idx="13">
                  <c:v>37</c:v>
                </c:pt>
                <c:pt idx="14">
                  <c:v>82</c:v>
                </c:pt>
              </c:numCache>
            </c:numRef>
          </c:xVal>
          <c:yVal>
            <c:numRef>
              <c:f>線形回帰!$C$2:$C$16</c:f>
              <c:numCache>
                <c:formatCode>General</c:formatCode>
                <c:ptCount val="15"/>
                <c:pt idx="0">
                  <c:v>79</c:v>
                </c:pt>
                <c:pt idx="1">
                  <c:v>90</c:v>
                </c:pt>
                <c:pt idx="2">
                  <c:v>40</c:v>
                </c:pt>
                <c:pt idx="3">
                  <c:v>39</c:v>
                </c:pt>
                <c:pt idx="4">
                  <c:v>23</c:v>
                </c:pt>
                <c:pt idx="5">
                  <c:v>81</c:v>
                </c:pt>
                <c:pt idx="6">
                  <c:v>20</c:v>
                </c:pt>
                <c:pt idx="7">
                  <c:v>53</c:v>
                </c:pt>
                <c:pt idx="8">
                  <c:v>29</c:v>
                </c:pt>
                <c:pt idx="9">
                  <c:v>48</c:v>
                </c:pt>
                <c:pt idx="10">
                  <c:v>45</c:v>
                </c:pt>
                <c:pt idx="11">
                  <c:v>39</c:v>
                </c:pt>
                <c:pt idx="12">
                  <c:v>35</c:v>
                </c:pt>
                <c:pt idx="13">
                  <c:v>34</c:v>
                </c:pt>
                <c:pt idx="14">
                  <c:v>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31-49ED-92C7-282447204C60}"/>
            </c:ext>
          </c:extLst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axId val="679108080"/>
        <c:axId val="679111032"/>
      </c:scatterChart>
      <c:valAx>
        <c:axId val="679108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国語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9111032"/>
        <c:crosses val="autoZero"/>
        <c:crossBetween val="midCat"/>
      </c:valAx>
      <c:valAx>
        <c:axId val="679111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数学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9108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142874</xdr:rowOff>
    </xdr:from>
    <xdr:to>
      <xdr:col>7</xdr:col>
      <xdr:colOff>485775</xdr:colOff>
      <xdr:row>14</xdr:row>
      <xdr:rowOff>223836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0DFE188-E3A5-43EC-98A8-AF22279D2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0</xdr:row>
      <xdr:rowOff>104775</xdr:rowOff>
    </xdr:from>
    <xdr:to>
      <xdr:col>10</xdr:col>
      <xdr:colOff>542925</xdr:colOff>
      <xdr:row>15</xdr:row>
      <xdr:rowOff>228600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A2EEF07-74B8-48EF-B7E3-CCEABCD2E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60D0D-F8D7-43DE-84DF-4F0F19277F2A}">
  <dimension ref="A1:H22"/>
  <sheetViews>
    <sheetView workbookViewId="0">
      <selection activeCell="A16" sqref="A1:C16"/>
    </sheetView>
  </sheetViews>
  <sheetFormatPr defaultRowHeight="18.75"/>
  <cols>
    <col min="1" max="1" width="6.125" customWidth="1"/>
    <col min="2" max="3" width="5.75" customWidth="1"/>
    <col min="4" max="4" width="7.625" customWidth="1"/>
    <col min="5" max="5" width="7.5" customWidth="1"/>
    <col min="6" max="6" width="10.5" customWidth="1"/>
    <col min="7" max="7" width="10" customWidth="1"/>
    <col min="8" max="8" width="11.625" customWidth="1"/>
    <col min="9" max="9" width="12.75" customWidth="1"/>
  </cols>
  <sheetData>
    <row r="1" spans="1:8" s="4" customFormat="1">
      <c r="A1" s="6" t="s">
        <v>2</v>
      </c>
      <c r="B1" s="6" t="s">
        <v>0</v>
      </c>
      <c r="C1" s="6" t="s">
        <v>1</v>
      </c>
      <c r="D1" s="6" t="s">
        <v>3</v>
      </c>
      <c r="E1" s="6" t="s">
        <v>4</v>
      </c>
      <c r="F1" s="6" t="s">
        <v>7</v>
      </c>
      <c r="G1" s="6" t="s">
        <v>10</v>
      </c>
      <c r="H1" s="6" t="s">
        <v>11</v>
      </c>
    </row>
    <row r="2" spans="1:8">
      <c r="A2" s="9">
        <v>1</v>
      </c>
      <c r="B2" s="8">
        <v>99</v>
      </c>
      <c r="C2" s="8">
        <v>79</v>
      </c>
      <c r="D2" s="5">
        <f>B2-B$19</f>
        <v>35.4</v>
      </c>
      <c r="E2" s="5">
        <f>C2-C$19</f>
        <v>31.133333333333333</v>
      </c>
      <c r="F2" s="5">
        <f>D2*D2</f>
        <v>1253.1599999999999</v>
      </c>
      <c r="G2" s="5">
        <f>E2*E2</f>
        <v>969.28444444444438</v>
      </c>
      <c r="H2" s="5">
        <f>D2*E2</f>
        <v>1102.1199999999999</v>
      </c>
    </row>
    <row r="3" spans="1:8">
      <c r="A3" s="9">
        <v>2</v>
      </c>
      <c r="B3" s="8">
        <v>93</v>
      </c>
      <c r="C3" s="8">
        <v>90</v>
      </c>
      <c r="D3" s="5">
        <f t="shared" ref="D3:D16" si="0">B3-B$19</f>
        <v>29.4</v>
      </c>
      <c r="E3" s="5">
        <f t="shared" ref="E3:E16" si="1">C3-C$19</f>
        <v>42.133333333333333</v>
      </c>
      <c r="F3" s="5">
        <f t="shared" ref="F3:F16" si="2">D3*D3</f>
        <v>864.3599999999999</v>
      </c>
      <c r="G3" s="5">
        <f t="shared" ref="G3:G16" si="3">E3*E3</f>
        <v>1775.2177777777777</v>
      </c>
      <c r="H3" s="5">
        <f t="shared" ref="H3:H16" si="4">D3*E3</f>
        <v>1238.72</v>
      </c>
    </row>
    <row r="4" spans="1:8">
      <c r="A4" s="9">
        <v>3</v>
      </c>
      <c r="B4" s="8">
        <v>49</v>
      </c>
      <c r="C4" s="8">
        <v>40</v>
      </c>
      <c r="D4" s="5">
        <f t="shared" si="0"/>
        <v>-14.600000000000001</v>
      </c>
      <c r="E4" s="5">
        <f t="shared" si="1"/>
        <v>-7.8666666666666671</v>
      </c>
      <c r="F4" s="5">
        <f t="shared" si="2"/>
        <v>213.16000000000005</v>
      </c>
      <c r="G4" s="5">
        <f t="shared" si="3"/>
        <v>61.884444444444455</v>
      </c>
      <c r="H4" s="5">
        <f t="shared" si="4"/>
        <v>114.85333333333335</v>
      </c>
    </row>
    <row r="5" spans="1:8">
      <c r="A5" s="9">
        <v>4</v>
      </c>
      <c r="B5" s="8">
        <v>49</v>
      </c>
      <c r="C5" s="8">
        <v>39</v>
      </c>
      <c r="D5" s="5">
        <f t="shared" si="0"/>
        <v>-14.600000000000001</v>
      </c>
      <c r="E5" s="5">
        <f t="shared" si="1"/>
        <v>-8.8666666666666671</v>
      </c>
      <c r="F5" s="5">
        <f t="shared" si="2"/>
        <v>213.16000000000005</v>
      </c>
      <c r="G5" s="5">
        <f t="shared" si="3"/>
        <v>78.617777777777789</v>
      </c>
      <c r="H5" s="5">
        <f t="shared" si="4"/>
        <v>129.45333333333335</v>
      </c>
    </row>
    <row r="6" spans="1:8">
      <c r="A6" s="9">
        <v>5</v>
      </c>
      <c r="B6" s="8">
        <v>83</v>
      </c>
      <c r="C6" s="8">
        <v>23</v>
      </c>
      <c r="D6" s="5">
        <f t="shared" si="0"/>
        <v>19.399999999999999</v>
      </c>
      <c r="E6" s="5">
        <f t="shared" si="1"/>
        <v>-24.866666666666667</v>
      </c>
      <c r="F6" s="5">
        <f t="shared" si="2"/>
        <v>376.35999999999996</v>
      </c>
      <c r="G6" s="5">
        <f t="shared" si="3"/>
        <v>618.35111111111109</v>
      </c>
      <c r="H6" s="5">
        <f t="shared" si="4"/>
        <v>-482.4133333333333</v>
      </c>
    </row>
    <row r="7" spans="1:8">
      <c r="A7" s="9">
        <v>6</v>
      </c>
      <c r="B7" s="8">
        <v>79</v>
      </c>
      <c r="C7" s="8">
        <v>81</v>
      </c>
      <c r="D7" s="5">
        <f t="shared" si="0"/>
        <v>15.399999999999999</v>
      </c>
      <c r="E7" s="5">
        <f t="shared" si="1"/>
        <v>33.133333333333333</v>
      </c>
      <c r="F7" s="5">
        <f t="shared" si="2"/>
        <v>237.15999999999997</v>
      </c>
      <c r="G7" s="5">
        <f t="shared" si="3"/>
        <v>1097.8177777777778</v>
      </c>
      <c r="H7" s="5">
        <f t="shared" si="4"/>
        <v>510.25333333333327</v>
      </c>
    </row>
    <row r="8" spans="1:8">
      <c r="A8" s="9">
        <v>7</v>
      </c>
      <c r="B8" s="8">
        <v>43</v>
      </c>
      <c r="C8" s="8">
        <v>20</v>
      </c>
      <c r="D8" s="5">
        <f t="shared" si="0"/>
        <v>-20.6</v>
      </c>
      <c r="E8" s="5">
        <f t="shared" si="1"/>
        <v>-27.866666666666667</v>
      </c>
      <c r="F8" s="5">
        <f t="shared" si="2"/>
        <v>424.36000000000007</v>
      </c>
      <c r="G8" s="5">
        <f t="shared" si="3"/>
        <v>776.55111111111114</v>
      </c>
      <c r="H8" s="5">
        <f t="shared" si="4"/>
        <v>574.0533333333334</v>
      </c>
    </row>
    <row r="9" spans="1:8">
      <c r="A9" s="9">
        <v>8</v>
      </c>
      <c r="B9" s="8">
        <v>72</v>
      </c>
      <c r="C9" s="8">
        <v>53</v>
      </c>
      <c r="D9" s="5">
        <f t="shared" si="0"/>
        <v>8.3999999999999986</v>
      </c>
      <c r="E9" s="5">
        <f t="shared" si="1"/>
        <v>5.1333333333333329</v>
      </c>
      <c r="F9" s="5">
        <f t="shared" si="2"/>
        <v>70.559999999999974</v>
      </c>
      <c r="G9" s="5">
        <f t="shared" si="3"/>
        <v>26.351111111111106</v>
      </c>
      <c r="H9" s="5">
        <f t="shared" si="4"/>
        <v>43.11999999999999</v>
      </c>
    </row>
    <row r="10" spans="1:8">
      <c r="A10" s="9">
        <v>9</v>
      </c>
      <c r="B10" s="8">
        <v>49</v>
      </c>
      <c r="C10" s="8">
        <v>29</v>
      </c>
      <c r="D10" s="5">
        <f t="shared" si="0"/>
        <v>-14.600000000000001</v>
      </c>
      <c r="E10" s="5">
        <f t="shared" si="1"/>
        <v>-18.866666666666667</v>
      </c>
      <c r="F10" s="5">
        <f t="shared" si="2"/>
        <v>213.16000000000005</v>
      </c>
      <c r="G10" s="5">
        <f t="shared" si="3"/>
        <v>355.95111111111112</v>
      </c>
      <c r="H10" s="5">
        <f t="shared" si="4"/>
        <v>275.45333333333338</v>
      </c>
    </row>
    <row r="11" spans="1:8">
      <c r="A11" s="9">
        <v>10</v>
      </c>
      <c r="B11" s="8">
        <v>78</v>
      </c>
      <c r="C11" s="8">
        <v>48</v>
      </c>
      <c r="D11" s="5">
        <f t="shared" si="0"/>
        <v>14.399999999999999</v>
      </c>
      <c r="E11" s="5">
        <f t="shared" si="1"/>
        <v>0.13333333333333286</v>
      </c>
      <c r="F11" s="5">
        <f t="shared" si="2"/>
        <v>207.35999999999996</v>
      </c>
      <c r="G11" s="5">
        <f t="shared" si="3"/>
        <v>1.7777777777777653E-2</v>
      </c>
      <c r="H11" s="5">
        <f t="shared" si="4"/>
        <v>1.919999999999993</v>
      </c>
    </row>
    <row r="12" spans="1:8">
      <c r="A12" s="9">
        <v>11</v>
      </c>
      <c r="B12" s="8">
        <v>68</v>
      </c>
      <c r="C12" s="8">
        <v>45</v>
      </c>
      <c r="D12" s="5">
        <f t="shared" si="0"/>
        <v>4.3999999999999986</v>
      </c>
      <c r="E12" s="5">
        <f t="shared" si="1"/>
        <v>-2.8666666666666671</v>
      </c>
      <c r="F12" s="5">
        <f t="shared" si="2"/>
        <v>19.359999999999989</v>
      </c>
      <c r="G12" s="5">
        <f t="shared" si="3"/>
        <v>8.2177777777777798</v>
      </c>
      <c r="H12" s="5">
        <f t="shared" si="4"/>
        <v>-12.613333333333332</v>
      </c>
    </row>
    <row r="13" spans="1:8">
      <c r="A13" s="9">
        <v>12</v>
      </c>
      <c r="B13" s="8">
        <v>25</v>
      </c>
      <c r="C13" s="8">
        <v>39</v>
      </c>
      <c r="D13" s="5">
        <f t="shared" si="0"/>
        <v>-38.6</v>
      </c>
      <c r="E13" s="5">
        <f t="shared" si="1"/>
        <v>-8.8666666666666671</v>
      </c>
      <c r="F13" s="5">
        <f t="shared" si="2"/>
        <v>1489.96</v>
      </c>
      <c r="G13" s="5">
        <f t="shared" si="3"/>
        <v>78.617777777777789</v>
      </c>
      <c r="H13" s="5">
        <f t="shared" si="4"/>
        <v>342.25333333333339</v>
      </c>
    </row>
    <row r="14" spans="1:8">
      <c r="A14" s="9">
        <v>13</v>
      </c>
      <c r="B14" s="8">
        <v>48</v>
      </c>
      <c r="C14" s="8">
        <v>35</v>
      </c>
      <c r="D14" s="5">
        <f t="shared" si="0"/>
        <v>-15.600000000000001</v>
      </c>
      <c r="E14" s="5">
        <f t="shared" si="1"/>
        <v>-12.866666666666667</v>
      </c>
      <c r="F14" s="5">
        <f t="shared" si="2"/>
        <v>243.36000000000004</v>
      </c>
      <c r="G14" s="5">
        <f t="shared" si="3"/>
        <v>165.55111111111111</v>
      </c>
      <c r="H14" s="5">
        <f t="shared" si="4"/>
        <v>200.72000000000003</v>
      </c>
    </row>
    <row r="15" spans="1:8">
      <c r="A15" s="9">
        <v>14</v>
      </c>
      <c r="B15" s="8">
        <v>37</v>
      </c>
      <c r="C15" s="8">
        <v>34</v>
      </c>
      <c r="D15" s="5">
        <f t="shared" si="0"/>
        <v>-26.6</v>
      </c>
      <c r="E15" s="5">
        <f t="shared" si="1"/>
        <v>-13.866666666666667</v>
      </c>
      <c r="F15" s="5">
        <f t="shared" si="2"/>
        <v>707.56000000000006</v>
      </c>
      <c r="G15" s="5">
        <f t="shared" si="3"/>
        <v>192.28444444444446</v>
      </c>
      <c r="H15" s="5">
        <f t="shared" si="4"/>
        <v>368.85333333333335</v>
      </c>
    </row>
    <row r="16" spans="1:8">
      <c r="A16" s="9">
        <v>15</v>
      </c>
      <c r="B16" s="8">
        <v>82</v>
      </c>
      <c r="C16" s="8">
        <v>63</v>
      </c>
      <c r="D16" s="5">
        <f t="shared" si="0"/>
        <v>18.399999999999999</v>
      </c>
      <c r="E16" s="5">
        <f t="shared" si="1"/>
        <v>15.133333333333333</v>
      </c>
      <c r="F16" s="5">
        <f t="shared" si="2"/>
        <v>338.55999999999995</v>
      </c>
      <c r="G16" s="5">
        <f t="shared" si="3"/>
        <v>229.01777777777775</v>
      </c>
      <c r="H16" s="5">
        <f t="shared" si="4"/>
        <v>278.45333333333332</v>
      </c>
    </row>
    <row r="17" spans="1:8">
      <c r="A17" s="1"/>
      <c r="B17" s="1"/>
      <c r="C17" s="1"/>
      <c r="D17" s="3"/>
      <c r="E17" s="3"/>
      <c r="F17" s="3"/>
      <c r="G17" s="3"/>
      <c r="H17" s="3"/>
    </row>
    <row r="18" spans="1:8" ht="20.45" customHeight="1">
      <c r="A18" s="6" t="s">
        <v>5</v>
      </c>
      <c r="B18" s="2">
        <f>SUM(B2:B16)</f>
        <v>954</v>
      </c>
      <c r="C18" s="2">
        <f>SUM(C2:C16)</f>
        <v>718</v>
      </c>
      <c r="D18" s="2">
        <f t="shared" ref="D18:H18" si="5">SUM(D2:D16)</f>
        <v>0</v>
      </c>
      <c r="E18" s="2">
        <f t="shared" si="5"/>
        <v>0</v>
      </c>
      <c r="F18" s="2">
        <f t="shared" si="5"/>
        <v>6871.5999999999985</v>
      </c>
      <c r="G18" s="2">
        <f t="shared" si="5"/>
        <v>6433.7333333333336</v>
      </c>
      <c r="H18" s="2">
        <f t="shared" si="5"/>
        <v>4685.2</v>
      </c>
    </row>
    <row r="19" spans="1:8" ht="20.45" customHeight="1">
      <c r="A19" s="6" t="s">
        <v>6</v>
      </c>
      <c r="B19" s="5">
        <f>AVERAGE(B2:B16)</f>
        <v>63.6</v>
      </c>
      <c r="C19" s="5">
        <f>AVERAGE(C2:C16)</f>
        <v>47.866666666666667</v>
      </c>
      <c r="D19" s="3"/>
      <c r="E19" s="6" t="s">
        <v>13</v>
      </c>
      <c r="F19" s="5">
        <f>F18/B20</f>
        <v>458.10666666666657</v>
      </c>
      <c r="G19" s="5">
        <f>G18/C20</f>
        <v>428.91555555555556</v>
      </c>
      <c r="H19" s="5">
        <f>H18/B20</f>
        <v>312.34666666666664</v>
      </c>
    </row>
    <row r="20" spans="1:8" ht="20.45" customHeight="1">
      <c r="A20" s="6" t="s">
        <v>15</v>
      </c>
      <c r="B20" s="2">
        <f>COUNT(B2:B17)</f>
        <v>15</v>
      </c>
      <c r="C20" s="2">
        <f>COUNT(C2:C17)</f>
        <v>15</v>
      </c>
      <c r="D20" s="3"/>
      <c r="E20" s="6" t="s">
        <v>14</v>
      </c>
      <c r="F20" s="5">
        <f>SQRT(F19)</f>
        <v>21.403426516954397</v>
      </c>
      <c r="G20" s="5">
        <f t="shared" ref="G20:H20" si="6">SQRT(G19)</f>
        <v>20.710276568784771</v>
      </c>
      <c r="H20" s="5">
        <f t="shared" si="6"/>
        <v>17.673332075946139</v>
      </c>
    </row>
    <row r="21" spans="1:8" ht="20.65" customHeight="1"/>
    <row r="22" spans="1:8" ht="20.65" customHeight="1">
      <c r="A22" t="s">
        <v>16</v>
      </c>
      <c r="G22" s="6" t="s">
        <v>12</v>
      </c>
      <c r="H22" s="7">
        <f>H19/F20/G20</f>
        <v>0.70464061337426864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opLeftCell="A6" workbookViewId="0">
      <selection activeCell="A18" sqref="A18:A24"/>
    </sheetView>
  </sheetViews>
  <sheetFormatPr defaultRowHeight="18.75"/>
  <cols>
    <col min="1" max="3" width="8.25" customWidth="1"/>
    <col min="6" max="6" width="14.5" customWidth="1"/>
  </cols>
  <sheetData>
    <row r="1" spans="1:7">
      <c r="A1" s="6" t="s">
        <v>2</v>
      </c>
      <c r="B1" s="6" t="s">
        <v>8</v>
      </c>
      <c r="C1" s="6" t="s">
        <v>9</v>
      </c>
    </row>
    <row r="2" spans="1:7">
      <c r="A2" s="9">
        <v>1</v>
      </c>
      <c r="B2" s="8">
        <v>99</v>
      </c>
      <c r="C2" s="8">
        <v>79</v>
      </c>
    </row>
    <row r="3" spans="1:7">
      <c r="A3" s="9">
        <v>2</v>
      </c>
      <c r="B3" s="8">
        <v>93</v>
      </c>
      <c r="C3" s="8">
        <v>90</v>
      </c>
    </row>
    <row r="4" spans="1:7">
      <c r="A4" s="9">
        <v>3</v>
      </c>
      <c r="B4" s="8">
        <v>49</v>
      </c>
      <c r="C4" s="8">
        <v>40</v>
      </c>
    </row>
    <row r="5" spans="1:7">
      <c r="A5" s="9">
        <v>4</v>
      </c>
      <c r="B5" s="8">
        <v>49</v>
      </c>
      <c r="C5" s="8">
        <v>39</v>
      </c>
    </row>
    <row r="6" spans="1:7">
      <c r="A6" s="9">
        <v>5</v>
      </c>
      <c r="B6" s="8">
        <v>83</v>
      </c>
      <c r="C6" s="8">
        <v>23</v>
      </c>
    </row>
    <row r="7" spans="1:7">
      <c r="A7" s="9">
        <v>6</v>
      </c>
      <c r="B7" s="8">
        <v>79</v>
      </c>
      <c r="C7" s="8">
        <v>81</v>
      </c>
      <c r="E7" s="1"/>
      <c r="F7" s="1"/>
      <c r="G7" s="1"/>
    </row>
    <row r="8" spans="1:7">
      <c r="A8" s="9">
        <v>7</v>
      </c>
      <c r="B8" s="8">
        <v>43</v>
      </c>
      <c r="C8" s="8">
        <v>20</v>
      </c>
      <c r="E8" s="1"/>
      <c r="F8" s="1"/>
      <c r="G8" s="1"/>
    </row>
    <row r="9" spans="1:7">
      <c r="A9" s="9">
        <v>8</v>
      </c>
      <c r="B9" s="8">
        <v>72</v>
      </c>
      <c r="C9" s="8">
        <v>53</v>
      </c>
      <c r="E9" s="1"/>
      <c r="F9" s="1"/>
      <c r="G9" s="1"/>
    </row>
    <row r="10" spans="1:7">
      <c r="A10" s="9">
        <v>9</v>
      </c>
      <c r="B10" s="8">
        <v>49</v>
      </c>
      <c r="C10" s="8">
        <v>29</v>
      </c>
      <c r="E10" s="1"/>
      <c r="F10" s="1"/>
      <c r="G10" s="1"/>
    </row>
    <row r="11" spans="1:7">
      <c r="A11" s="9">
        <v>10</v>
      </c>
      <c r="B11" s="8">
        <v>78</v>
      </c>
      <c r="C11" s="8">
        <v>48</v>
      </c>
      <c r="E11" s="1"/>
      <c r="F11" s="1"/>
      <c r="G11" s="1"/>
    </row>
    <row r="12" spans="1:7">
      <c r="A12" s="9">
        <v>11</v>
      </c>
      <c r="B12" s="8">
        <v>68</v>
      </c>
      <c r="C12" s="8">
        <v>45</v>
      </c>
      <c r="E12" s="1"/>
      <c r="F12" s="1"/>
      <c r="G12" s="1"/>
    </row>
    <row r="13" spans="1:7">
      <c r="A13" s="9">
        <v>12</v>
      </c>
      <c r="B13" s="8">
        <v>25</v>
      </c>
      <c r="C13" s="8">
        <v>39</v>
      </c>
      <c r="E13" s="1"/>
    </row>
    <row r="14" spans="1:7">
      <c r="A14" s="9">
        <v>13</v>
      </c>
      <c r="B14" s="8">
        <v>48</v>
      </c>
      <c r="C14" s="8">
        <v>35</v>
      </c>
      <c r="E14" s="1"/>
    </row>
    <row r="15" spans="1:7">
      <c r="A15" s="9">
        <v>14</v>
      </c>
      <c r="B15" s="8">
        <v>37</v>
      </c>
      <c r="C15" s="8">
        <v>34</v>
      </c>
      <c r="E15" s="1"/>
    </row>
    <row r="16" spans="1:7">
      <c r="A16" s="9">
        <v>15</v>
      </c>
      <c r="B16" s="8">
        <v>82</v>
      </c>
      <c r="C16" s="8">
        <v>63</v>
      </c>
      <c r="E16" s="1"/>
    </row>
    <row r="17" spans="5:5">
      <c r="E17" s="1"/>
    </row>
    <row r="18" spans="5:5">
      <c r="E18" s="1"/>
    </row>
    <row r="19" spans="5:5">
      <c r="E19" s="1"/>
    </row>
    <row r="20" spans="5:5">
      <c r="E20" s="1"/>
    </row>
    <row r="21" spans="5:5">
      <c r="E21" s="1"/>
    </row>
    <row r="22" spans="5:5">
      <c r="E22" s="1"/>
    </row>
    <row r="23" spans="5:5">
      <c r="E23" s="1"/>
    </row>
    <row r="24" spans="5:5">
      <c r="E24" s="1"/>
    </row>
    <row r="25" spans="5:5">
      <c r="E25" s="1"/>
    </row>
    <row r="26" spans="5:5">
      <c r="E26" s="1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ADF9D-1279-4501-8869-2CC834375AD1}">
  <dimension ref="A1:D16"/>
  <sheetViews>
    <sheetView workbookViewId="0">
      <selection sqref="A1:C16"/>
    </sheetView>
  </sheetViews>
  <sheetFormatPr defaultRowHeight="18.75"/>
  <cols>
    <col min="1" max="3" width="4.625" customWidth="1"/>
  </cols>
  <sheetData>
    <row r="1" spans="1:4">
      <c r="A1" s="6" t="s">
        <v>2</v>
      </c>
      <c r="B1" s="6" t="s">
        <v>8</v>
      </c>
      <c r="C1" s="6" t="s">
        <v>9</v>
      </c>
    </row>
    <row r="2" spans="1:4">
      <c r="A2" s="9">
        <v>1</v>
      </c>
      <c r="B2" s="8">
        <v>99</v>
      </c>
      <c r="C2" s="8">
        <v>79</v>
      </c>
      <c r="D2">
        <v>0</v>
      </c>
    </row>
    <row r="3" spans="1:4">
      <c r="A3" s="9">
        <v>2</v>
      </c>
      <c r="B3" s="8">
        <v>93</v>
      </c>
      <c r="C3" s="8">
        <v>90</v>
      </c>
      <c r="D3">
        <v>10</v>
      </c>
    </row>
    <row r="4" spans="1:4">
      <c r="A4" s="9">
        <v>3</v>
      </c>
      <c r="B4" s="8">
        <v>49</v>
      </c>
      <c r="C4" s="8">
        <v>40</v>
      </c>
      <c r="D4">
        <v>20</v>
      </c>
    </row>
    <row r="5" spans="1:4">
      <c r="A5" s="9">
        <v>4</v>
      </c>
      <c r="B5" s="8">
        <v>49</v>
      </c>
      <c r="C5" s="8">
        <v>39</v>
      </c>
      <c r="D5">
        <v>30</v>
      </c>
    </row>
    <row r="6" spans="1:4">
      <c r="A6" s="9">
        <v>5</v>
      </c>
      <c r="B6" s="8">
        <v>83</v>
      </c>
      <c r="C6" s="8">
        <v>23</v>
      </c>
      <c r="D6">
        <v>40</v>
      </c>
    </row>
    <row r="7" spans="1:4">
      <c r="A7" s="9">
        <v>6</v>
      </c>
      <c r="B7" s="8">
        <v>79</v>
      </c>
      <c r="C7" s="8">
        <v>81</v>
      </c>
      <c r="D7">
        <v>50</v>
      </c>
    </row>
    <row r="8" spans="1:4">
      <c r="A8" s="9">
        <v>7</v>
      </c>
      <c r="B8" s="8">
        <v>43</v>
      </c>
      <c r="C8" s="8">
        <v>20</v>
      </c>
      <c r="D8">
        <v>60</v>
      </c>
    </row>
    <row r="9" spans="1:4">
      <c r="A9" s="9">
        <v>8</v>
      </c>
      <c r="B9" s="8">
        <v>72</v>
      </c>
      <c r="C9" s="8">
        <v>53</v>
      </c>
      <c r="D9">
        <v>70</v>
      </c>
    </row>
    <row r="10" spans="1:4">
      <c r="A10" s="9">
        <v>9</v>
      </c>
      <c r="B10" s="8">
        <v>49</v>
      </c>
      <c r="C10" s="8">
        <v>29</v>
      </c>
      <c r="D10">
        <v>80</v>
      </c>
    </row>
    <row r="11" spans="1:4">
      <c r="A11" s="9">
        <v>10</v>
      </c>
      <c r="B11" s="8">
        <v>78</v>
      </c>
      <c r="C11" s="8">
        <v>48</v>
      </c>
      <c r="D11">
        <v>90</v>
      </c>
    </row>
    <row r="12" spans="1:4">
      <c r="A12" s="9">
        <v>11</v>
      </c>
      <c r="B12" s="8">
        <v>68</v>
      </c>
      <c r="C12" s="8">
        <v>45</v>
      </c>
      <c r="D12">
        <v>100</v>
      </c>
    </row>
    <row r="13" spans="1:4">
      <c r="A13" s="9">
        <v>12</v>
      </c>
      <c r="B13" s="8">
        <v>25</v>
      </c>
      <c r="C13" s="8">
        <v>39</v>
      </c>
    </row>
    <row r="14" spans="1:4">
      <c r="A14" s="9">
        <v>13</v>
      </c>
      <c r="B14" s="8">
        <v>48</v>
      </c>
      <c r="C14" s="8">
        <v>35</v>
      </c>
    </row>
    <row r="15" spans="1:4">
      <c r="A15" s="9">
        <v>14</v>
      </c>
      <c r="B15" s="8">
        <v>37</v>
      </c>
      <c r="C15" s="8">
        <v>34</v>
      </c>
    </row>
    <row r="16" spans="1:4">
      <c r="A16" s="9">
        <v>15</v>
      </c>
      <c r="B16" s="8">
        <v>82</v>
      </c>
      <c r="C16" s="8">
        <v>63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CEF1D-9435-40A0-82FE-44ABD0F492D0}">
  <dimension ref="A1:C16"/>
  <sheetViews>
    <sheetView workbookViewId="0">
      <selection activeCell="J19" sqref="J19"/>
    </sheetView>
  </sheetViews>
  <sheetFormatPr defaultRowHeight="18.75"/>
  <cols>
    <col min="1" max="3" width="4.625" customWidth="1"/>
  </cols>
  <sheetData>
    <row r="1" spans="1:3">
      <c r="A1" s="6" t="s">
        <v>2</v>
      </c>
      <c r="B1" s="6" t="s">
        <v>8</v>
      </c>
      <c r="C1" s="6" t="s">
        <v>9</v>
      </c>
    </row>
    <row r="2" spans="1:3">
      <c r="A2" s="9">
        <v>1</v>
      </c>
      <c r="B2" s="8">
        <v>99</v>
      </c>
      <c r="C2" s="8">
        <v>79</v>
      </c>
    </row>
    <row r="3" spans="1:3">
      <c r="A3" s="9">
        <v>2</v>
      </c>
      <c r="B3" s="8">
        <v>93</v>
      </c>
      <c r="C3" s="8">
        <v>90</v>
      </c>
    </row>
    <row r="4" spans="1:3">
      <c r="A4" s="9">
        <v>3</v>
      </c>
      <c r="B4" s="8">
        <v>49</v>
      </c>
      <c r="C4" s="8">
        <v>40</v>
      </c>
    </row>
    <row r="5" spans="1:3">
      <c r="A5" s="9">
        <v>4</v>
      </c>
      <c r="B5" s="8">
        <v>49</v>
      </c>
      <c r="C5" s="8">
        <v>39</v>
      </c>
    </row>
    <row r="6" spans="1:3">
      <c r="A6" s="9">
        <v>5</v>
      </c>
      <c r="B6" s="8">
        <v>83</v>
      </c>
      <c r="C6" s="8">
        <v>23</v>
      </c>
    </row>
    <row r="7" spans="1:3">
      <c r="A7" s="9">
        <v>6</v>
      </c>
      <c r="B7" s="8">
        <v>79</v>
      </c>
      <c r="C7" s="8">
        <v>81</v>
      </c>
    </row>
    <row r="8" spans="1:3">
      <c r="A8" s="9">
        <v>7</v>
      </c>
      <c r="B8" s="8">
        <v>43</v>
      </c>
      <c r="C8" s="8">
        <v>20</v>
      </c>
    </row>
    <row r="9" spans="1:3">
      <c r="A9" s="9">
        <v>8</v>
      </c>
      <c r="B9" s="8">
        <v>72</v>
      </c>
      <c r="C9" s="8">
        <v>53</v>
      </c>
    </row>
    <row r="10" spans="1:3">
      <c r="A10" s="9">
        <v>9</v>
      </c>
      <c r="B10" s="8">
        <v>49</v>
      </c>
      <c r="C10" s="8">
        <v>29</v>
      </c>
    </row>
    <row r="11" spans="1:3">
      <c r="A11" s="9">
        <v>10</v>
      </c>
      <c r="B11" s="8">
        <v>78</v>
      </c>
      <c r="C11" s="8">
        <v>48</v>
      </c>
    </row>
    <row r="12" spans="1:3">
      <c r="A12" s="9">
        <v>11</v>
      </c>
      <c r="B12" s="8">
        <v>68</v>
      </c>
      <c r="C12" s="8">
        <v>45</v>
      </c>
    </row>
    <row r="13" spans="1:3">
      <c r="A13" s="9">
        <v>12</v>
      </c>
      <c r="B13" s="8">
        <v>25</v>
      </c>
      <c r="C13" s="8">
        <v>39</v>
      </c>
    </row>
    <row r="14" spans="1:3">
      <c r="A14" s="9">
        <v>13</v>
      </c>
      <c r="B14" s="8">
        <v>48</v>
      </c>
      <c r="C14" s="8">
        <v>35</v>
      </c>
    </row>
    <row r="15" spans="1:3">
      <c r="A15" s="9">
        <v>14</v>
      </c>
      <c r="B15" s="8">
        <v>37</v>
      </c>
      <c r="C15" s="8">
        <v>34</v>
      </c>
    </row>
    <row r="16" spans="1:3">
      <c r="A16" s="9">
        <v>15</v>
      </c>
      <c r="B16" s="8">
        <v>82</v>
      </c>
      <c r="C16" s="8">
        <v>63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A3702-838F-422F-B0F1-0749924EAD4F}">
  <dimension ref="A1:C16"/>
  <sheetViews>
    <sheetView workbookViewId="0">
      <selection activeCell="J12" sqref="J12"/>
    </sheetView>
  </sheetViews>
  <sheetFormatPr defaultRowHeight="18.75"/>
  <cols>
    <col min="1" max="3" width="4.625" customWidth="1"/>
  </cols>
  <sheetData>
    <row r="1" spans="1:3">
      <c r="A1" s="6" t="s">
        <v>2</v>
      </c>
      <c r="B1" s="6" t="s">
        <v>8</v>
      </c>
      <c r="C1" s="6" t="s">
        <v>9</v>
      </c>
    </row>
    <row r="2" spans="1:3">
      <c r="A2" s="9">
        <v>1</v>
      </c>
      <c r="B2" s="8">
        <v>99</v>
      </c>
      <c r="C2" s="8">
        <v>79</v>
      </c>
    </row>
    <row r="3" spans="1:3">
      <c r="A3" s="9">
        <v>2</v>
      </c>
      <c r="B3" s="8">
        <v>93</v>
      </c>
      <c r="C3" s="8">
        <v>90</v>
      </c>
    </row>
    <row r="4" spans="1:3">
      <c r="A4" s="9">
        <v>3</v>
      </c>
      <c r="B4" s="8">
        <v>49</v>
      </c>
      <c r="C4" s="8">
        <v>40</v>
      </c>
    </row>
    <row r="5" spans="1:3">
      <c r="A5" s="9">
        <v>4</v>
      </c>
      <c r="B5" s="8">
        <v>49</v>
      </c>
      <c r="C5" s="8">
        <v>39</v>
      </c>
    </row>
    <row r="6" spans="1:3">
      <c r="A6" s="9">
        <v>5</v>
      </c>
      <c r="B6" s="8">
        <v>83</v>
      </c>
      <c r="C6" s="8">
        <v>23</v>
      </c>
    </row>
    <row r="7" spans="1:3">
      <c r="A7" s="9">
        <v>6</v>
      </c>
      <c r="B7" s="8">
        <v>79</v>
      </c>
      <c r="C7" s="8">
        <v>81</v>
      </c>
    </row>
    <row r="8" spans="1:3">
      <c r="A8" s="9">
        <v>7</v>
      </c>
      <c r="B8" s="8">
        <v>43</v>
      </c>
      <c r="C8" s="8">
        <v>20</v>
      </c>
    </row>
    <row r="9" spans="1:3">
      <c r="A9" s="9">
        <v>8</v>
      </c>
      <c r="B9" s="8">
        <v>72</v>
      </c>
      <c r="C9" s="8">
        <v>53</v>
      </c>
    </row>
    <row r="10" spans="1:3">
      <c r="A10" s="9">
        <v>9</v>
      </c>
      <c r="B10" s="8">
        <v>49</v>
      </c>
      <c r="C10" s="8">
        <v>29</v>
      </c>
    </row>
    <row r="11" spans="1:3">
      <c r="A11" s="9">
        <v>10</v>
      </c>
      <c r="B11" s="8">
        <v>78</v>
      </c>
      <c r="C11" s="8">
        <v>48</v>
      </c>
    </row>
    <row r="12" spans="1:3">
      <c r="A12" s="9">
        <v>11</v>
      </c>
      <c r="B12" s="8">
        <v>68</v>
      </c>
      <c r="C12" s="8">
        <v>45</v>
      </c>
    </row>
    <row r="13" spans="1:3">
      <c r="A13" s="9">
        <v>12</v>
      </c>
      <c r="B13" s="8">
        <v>25</v>
      </c>
      <c r="C13" s="8">
        <v>39</v>
      </c>
    </row>
    <row r="14" spans="1:3">
      <c r="A14" s="9">
        <v>13</v>
      </c>
      <c r="B14" s="8">
        <v>48</v>
      </c>
      <c r="C14" s="8">
        <v>35</v>
      </c>
    </row>
    <row r="15" spans="1:3">
      <c r="A15" s="9">
        <v>14</v>
      </c>
      <c r="B15" s="8">
        <v>37</v>
      </c>
      <c r="C15" s="8">
        <v>34</v>
      </c>
    </row>
    <row r="16" spans="1:3">
      <c r="A16" s="9">
        <v>15</v>
      </c>
      <c r="B16" s="8">
        <v>82</v>
      </c>
      <c r="C16" s="8">
        <v>63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12D8A-1FB4-4E66-9FF7-1A1BFFCF7C64}">
  <dimension ref="A1:G21"/>
  <sheetViews>
    <sheetView topLeftCell="A7" zoomScale="130" zoomScaleNormal="130" workbookViewId="0">
      <selection activeCell="H7" sqref="H7"/>
    </sheetView>
  </sheetViews>
  <sheetFormatPr defaultRowHeight="18.75"/>
  <cols>
    <col min="1" max="1" width="15" style="4" customWidth="1"/>
  </cols>
  <sheetData>
    <row r="1" spans="1:7">
      <c r="B1" s="2" t="s">
        <v>24</v>
      </c>
      <c r="C1" s="2" t="s">
        <v>25</v>
      </c>
      <c r="D1" s="2" t="s">
        <v>26</v>
      </c>
      <c r="E1" s="2" t="s">
        <v>27</v>
      </c>
      <c r="F1" s="2" t="s">
        <v>28</v>
      </c>
    </row>
    <row r="2" spans="1:7" ht="18.75" customHeight="1">
      <c r="A2" s="10" t="s">
        <v>29</v>
      </c>
      <c r="B2" s="2">
        <v>1</v>
      </c>
      <c r="C2" s="2">
        <v>28</v>
      </c>
      <c r="D2" s="2">
        <v>28.5</v>
      </c>
      <c r="E2" s="2">
        <v>25.6</v>
      </c>
      <c r="F2" s="2">
        <v>48.6</v>
      </c>
    </row>
    <row r="3" spans="1:7">
      <c r="A3" s="10"/>
      <c r="B3" s="2">
        <v>2</v>
      </c>
      <c r="C3" s="2">
        <v>36</v>
      </c>
      <c r="D3" s="2">
        <v>31.2</v>
      </c>
      <c r="E3" s="2">
        <v>28.6</v>
      </c>
      <c r="F3" s="2">
        <v>51.2</v>
      </c>
    </row>
    <row r="4" spans="1:7">
      <c r="A4" s="10"/>
      <c r="B4" s="2">
        <v>3</v>
      </c>
      <c r="C4" s="2">
        <v>36.200000000000003</v>
      </c>
      <c r="D4" s="2">
        <v>30.9</v>
      </c>
      <c r="E4" s="2">
        <v>27.1</v>
      </c>
      <c r="F4" s="2">
        <v>55.3</v>
      </c>
    </row>
    <row r="5" spans="1:7">
      <c r="A5" s="10"/>
      <c r="B5" s="2">
        <v>4</v>
      </c>
      <c r="C5" s="2">
        <v>28.5</v>
      </c>
      <c r="D5" s="2">
        <v>35</v>
      </c>
      <c r="E5" s="2">
        <v>33</v>
      </c>
      <c r="F5" s="2">
        <v>42.7</v>
      </c>
    </row>
    <row r="6" spans="1:7">
      <c r="A6" s="10"/>
      <c r="B6" s="2">
        <v>5</v>
      </c>
      <c r="C6" s="2">
        <v>27.9</v>
      </c>
      <c r="D6" s="2">
        <v>27.2</v>
      </c>
      <c r="E6" s="2">
        <v>40</v>
      </c>
      <c r="F6" s="2">
        <v>40.5</v>
      </c>
    </row>
    <row r="7" spans="1:7">
      <c r="B7" s="2">
        <v>6</v>
      </c>
      <c r="C7" s="2">
        <v>32.6</v>
      </c>
      <c r="D7" s="2">
        <v>26.9</v>
      </c>
      <c r="E7" s="2">
        <v>25.9</v>
      </c>
      <c r="F7" s="2">
        <v>49.8</v>
      </c>
    </row>
    <row r="8" spans="1:7">
      <c r="B8" s="2">
        <v>7</v>
      </c>
      <c r="C8" s="2">
        <v>35</v>
      </c>
      <c r="D8" s="2">
        <v>34</v>
      </c>
      <c r="E8" s="2">
        <v>32.9</v>
      </c>
      <c r="F8" s="2">
        <v>47.9</v>
      </c>
    </row>
    <row r="9" spans="1:7">
      <c r="B9" s="2">
        <v>8</v>
      </c>
      <c r="C9" s="2">
        <v>27.2</v>
      </c>
      <c r="D9" s="2">
        <v>29</v>
      </c>
      <c r="E9" s="2">
        <v>33.1</v>
      </c>
      <c r="F9" s="2">
        <v>50.8</v>
      </c>
    </row>
    <row r="10" spans="1:7">
      <c r="B10" s="2">
        <v>9</v>
      </c>
      <c r="C10" s="2">
        <v>26.9</v>
      </c>
      <c r="D10" s="2">
        <v>34.799999999999997</v>
      </c>
      <c r="E10" s="2">
        <v>33.6</v>
      </c>
      <c r="F10" s="2">
        <v>39.9</v>
      </c>
    </row>
    <row r="11" spans="1:7">
      <c r="B11" s="2">
        <v>10</v>
      </c>
      <c r="C11" s="2">
        <v>35</v>
      </c>
      <c r="D11" s="2">
        <v>23.9</v>
      </c>
      <c r="E11" s="2">
        <v>35</v>
      </c>
      <c r="F11" s="2">
        <v>47</v>
      </c>
    </row>
    <row r="12" spans="1:7">
      <c r="G12" t="s">
        <v>37</v>
      </c>
    </row>
    <row r="13" spans="1:7">
      <c r="A13" s="11" t="s">
        <v>17</v>
      </c>
      <c r="B13" s="14"/>
      <c r="C13" s="14">
        <f t="shared" ref="C13:D13" si="0">AVERAGE(C2:C11)</f>
        <v>31.329999999999995</v>
      </c>
      <c r="D13" s="14">
        <f t="shared" si="0"/>
        <v>30.139999999999997</v>
      </c>
      <c r="E13" s="14">
        <f>AVERAGE(E2:E11)</f>
        <v>31.48</v>
      </c>
      <c r="F13" s="14">
        <f>AVERAGE(F2:F11)</f>
        <v>47.37</v>
      </c>
      <c r="G13" t="s">
        <v>31</v>
      </c>
    </row>
    <row r="14" spans="1:7">
      <c r="A14" s="12" t="s">
        <v>18</v>
      </c>
      <c r="B14" s="2"/>
      <c r="C14" s="2">
        <f t="shared" ref="C14:D14" si="1">MEDIAN(C2:C11)</f>
        <v>30.55</v>
      </c>
      <c r="D14" s="2">
        <f t="shared" si="1"/>
        <v>29.95</v>
      </c>
      <c r="E14" s="2">
        <f>MEDIAN(E2:E11)</f>
        <v>32.950000000000003</v>
      </c>
      <c r="F14" s="2">
        <f>MEDIAN(F2:F11)</f>
        <v>48.25</v>
      </c>
      <c r="G14" t="s">
        <v>32</v>
      </c>
    </row>
    <row r="15" spans="1:7">
      <c r="A15" s="12" t="s">
        <v>19</v>
      </c>
      <c r="B15" s="2"/>
      <c r="C15" s="2">
        <f t="shared" ref="C15:D15" si="2">MAX(C2:C11)-MIN(C2:C11)</f>
        <v>9.3000000000000043</v>
      </c>
      <c r="D15" s="2">
        <f t="shared" si="2"/>
        <v>11.100000000000001</v>
      </c>
      <c r="E15" s="2">
        <f>MAX(E2:E11)-MIN(E2:E11)</f>
        <v>14.399999999999999</v>
      </c>
      <c r="F15" s="2">
        <f>MAX(F2:F11)-MIN(F2:F11)</f>
        <v>15.399999999999999</v>
      </c>
      <c r="G15" t="s">
        <v>33</v>
      </c>
    </row>
    <row r="16" spans="1:7">
      <c r="A16" s="12" t="s">
        <v>20</v>
      </c>
      <c r="B16" s="2"/>
      <c r="C16" s="7">
        <f t="shared" ref="C16:D16" si="3">VAR(C2:C11)</f>
        <v>15.735666666667182</v>
      </c>
      <c r="D16" s="7">
        <f t="shared" si="3"/>
        <v>13.77822222222211</v>
      </c>
      <c r="E16" s="7">
        <f>VAR(E2:E11)</f>
        <v>21.068444444444442</v>
      </c>
      <c r="F16" s="7">
        <f>VAR(F2:F11)</f>
        <v>24.662333333333329</v>
      </c>
      <c r="G16" t="s">
        <v>34</v>
      </c>
    </row>
    <row r="17" spans="1:7">
      <c r="A17" s="12" t="s">
        <v>22</v>
      </c>
      <c r="B17" s="2"/>
      <c r="C17" s="7">
        <f t="shared" ref="C17:D17" si="4">STDEV(C2:C11)</f>
        <v>3.966820725299693</v>
      </c>
      <c r="D17" s="7">
        <f t="shared" si="4"/>
        <v>3.7119027765045396</v>
      </c>
      <c r="E17" s="7">
        <f>STDEV(E2:E11)</f>
        <v>4.5900375210279538</v>
      </c>
      <c r="F17" s="7">
        <f>STDEV(F2:F11)</f>
        <v>4.9661185379865156</v>
      </c>
      <c r="G17" t="s">
        <v>35</v>
      </c>
    </row>
    <row r="18" spans="1:7">
      <c r="A18" s="12" t="s">
        <v>23</v>
      </c>
      <c r="B18" s="2"/>
      <c r="C18" s="7">
        <f t="shared" ref="C18:D18" si="5">STDEV(C2:C11)/SQRT(COUNT(C2:C11))</f>
        <v>1.2544188561508145</v>
      </c>
      <c r="D18" s="7">
        <f t="shared" si="5"/>
        <v>1.1738067226857285</v>
      </c>
      <c r="E18" s="7">
        <f>STDEV(E2:E11)/SQRT(COUNT(E2:E11))</f>
        <v>1.4514973112081344</v>
      </c>
      <c r="F18" s="7">
        <f>STDEV(F2:F11)/SQRT(COUNT(F2:F11))</f>
        <v>1.5704245710422811</v>
      </c>
      <c r="G18" t="s">
        <v>36</v>
      </c>
    </row>
    <row r="19" spans="1:7" ht="18.75" customHeight="1">
      <c r="A19" s="13" t="s">
        <v>30</v>
      </c>
      <c r="B19" s="14"/>
      <c r="C19" s="15">
        <f t="shared" ref="C19:D19" si="6">C18*2.26</f>
        <v>2.8349866149008407</v>
      </c>
      <c r="D19" s="15">
        <f t="shared" si="6"/>
        <v>2.652803193269746</v>
      </c>
      <c r="E19" s="15">
        <f>E18*2.26</f>
        <v>3.2803839233303833</v>
      </c>
      <c r="F19" s="15">
        <f>F18*2.26</f>
        <v>3.549159530555555</v>
      </c>
      <c r="G19" t="s">
        <v>38</v>
      </c>
    </row>
    <row r="20" spans="1:7">
      <c r="A20" s="13"/>
    </row>
    <row r="21" spans="1:7">
      <c r="A21" s="13"/>
    </row>
  </sheetData>
  <mergeCells count="2">
    <mergeCell ref="A2:A6"/>
    <mergeCell ref="A19:A21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E869D-7341-453C-AE07-39892690AC6B}">
  <dimension ref="A1:E3"/>
  <sheetViews>
    <sheetView workbookViewId="0">
      <selection activeCell="E17" sqref="E17"/>
    </sheetView>
  </sheetViews>
  <sheetFormatPr defaultRowHeight="18.75"/>
  <cols>
    <col min="1" max="1" width="12.875" style="4" customWidth="1"/>
    <col min="2" max="16384" width="9" style="4"/>
  </cols>
  <sheetData>
    <row r="1" spans="1:5">
      <c r="A1" s="12"/>
      <c r="B1" s="12" t="s">
        <v>25</v>
      </c>
      <c r="C1" s="12" t="s">
        <v>26</v>
      </c>
      <c r="D1" s="12" t="s">
        <v>27</v>
      </c>
      <c r="E1" s="12" t="s">
        <v>28</v>
      </c>
    </row>
    <row r="2" spans="1:5">
      <c r="A2" s="12" t="s">
        <v>17</v>
      </c>
      <c r="B2" s="16">
        <v>31.329999999999995</v>
      </c>
      <c r="C2" s="16">
        <v>30.139999999999997</v>
      </c>
      <c r="D2" s="16">
        <v>31.48</v>
      </c>
      <c r="E2" s="16">
        <v>47.37</v>
      </c>
    </row>
    <row r="3" spans="1:5">
      <c r="A3" s="12" t="s">
        <v>21</v>
      </c>
      <c r="B3" s="17">
        <v>2.8349866149008407</v>
      </c>
      <c r="C3" s="17">
        <v>2.652803193269746</v>
      </c>
      <c r="D3" s="17">
        <v>3.2803839233303833</v>
      </c>
      <c r="E3" s="17">
        <v>3.549159530555555</v>
      </c>
    </row>
  </sheetData>
  <phoneticPr fontId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08138-3167-4A47-87C2-D4563ED1463E}">
  <dimension ref="A1:C16"/>
  <sheetViews>
    <sheetView tabSelected="1" workbookViewId="0">
      <selection activeCell="D1" sqref="D1"/>
    </sheetView>
  </sheetViews>
  <sheetFormatPr defaultRowHeight="18.75"/>
  <sheetData>
    <row r="1" spans="1:3">
      <c r="A1" s="6" t="s">
        <v>2</v>
      </c>
      <c r="B1" s="6" t="s">
        <v>8</v>
      </c>
      <c r="C1" s="6" t="s">
        <v>9</v>
      </c>
    </row>
    <row r="2" spans="1:3">
      <c r="A2" s="9">
        <v>1</v>
      </c>
      <c r="B2" s="8">
        <v>99</v>
      </c>
      <c r="C2" s="8">
        <v>79</v>
      </c>
    </row>
    <row r="3" spans="1:3">
      <c r="A3" s="9">
        <v>2</v>
      </c>
      <c r="B3" s="8">
        <v>93</v>
      </c>
      <c r="C3" s="8">
        <v>90</v>
      </c>
    </row>
    <row r="4" spans="1:3">
      <c r="A4" s="9">
        <v>3</v>
      </c>
      <c r="B4" s="8">
        <v>49</v>
      </c>
      <c r="C4" s="8">
        <v>40</v>
      </c>
    </row>
    <row r="5" spans="1:3">
      <c r="A5" s="9">
        <v>4</v>
      </c>
      <c r="B5" s="8">
        <v>49</v>
      </c>
      <c r="C5" s="8">
        <v>39</v>
      </c>
    </row>
    <row r="6" spans="1:3">
      <c r="A6" s="9">
        <v>5</v>
      </c>
      <c r="B6" s="8">
        <v>83</v>
      </c>
      <c r="C6" s="8">
        <v>23</v>
      </c>
    </row>
    <row r="7" spans="1:3">
      <c r="A7" s="9">
        <v>6</v>
      </c>
      <c r="B7" s="8">
        <v>79</v>
      </c>
      <c r="C7" s="8">
        <v>81</v>
      </c>
    </row>
    <row r="8" spans="1:3">
      <c r="A8" s="9">
        <v>7</v>
      </c>
      <c r="B8" s="8">
        <v>43</v>
      </c>
      <c r="C8" s="8">
        <v>20</v>
      </c>
    </row>
    <row r="9" spans="1:3">
      <c r="A9" s="9">
        <v>8</v>
      </c>
      <c r="B9" s="8">
        <v>72</v>
      </c>
      <c r="C9" s="8">
        <v>53</v>
      </c>
    </row>
    <row r="10" spans="1:3">
      <c r="A10" s="9">
        <v>9</v>
      </c>
      <c r="B10" s="8">
        <v>49</v>
      </c>
      <c r="C10" s="8">
        <v>29</v>
      </c>
    </row>
    <row r="11" spans="1:3">
      <c r="A11" s="9">
        <v>10</v>
      </c>
      <c r="B11" s="8">
        <v>78</v>
      </c>
      <c r="C11" s="8">
        <v>48</v>
      </c>
    </row>
    <row r="12" spans="1:3">
      <c r="A12" s="9">
        <v>11</v>
      </c>
      <c r="B12" s="8">
        <v>68</v>
      </c>
      <c r="C12" s="8">
        <v>45</v>
      </c>
    </row>
    <row r="13" spans="1:3">
      <c r="A13" s="9">
        <v>12</v>
      </c>
      <c r="B13" s="8">
        <v>25</v>
      </c>
      <c r="C13" s="8">
        <v>39</v>
      </c>
    </row>
    <row r="14" spans="1:3">
      <c r="A14" s="9">
        <v>13</v>
      </c>
      <c r="B14" s="8">
        <v>48</v>
      </c>
      <c r="C14" s="8">
        <v>35</v>
      </c>
    </row>
    <row r="15" spans="1:3">
      <c r="A15" s="9">
        <v>14</v>
      </c>
      <c r="B15" s="8">
        <v>37</v>
      </c>
      <c r="C15" s="8">
        <v>34</v>
      </c>
    </row>
    <row r="16" spans="1:3">
      <c r="A16" s="9">
        <v>15</v>
      </c>
      <c r="B16" s="8">
        <v>82</v>
      </c>
      <c r="C16" s="8">
        <v>63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①数学Ⅰ統計基礎</vt:lpstr>
      <vt:lpstr>➁ツールで基本統計</vt:lpstr>
      <vt:lpstr>③ツールでヒストグラム</vt:lpstr>
      <vt:lpstr>④グラフで箱ひげ,散布図</vt:lpstr>
      <vt:lpstr>⑤ツールでｔ検定</vt:lpstr>
      <vt:lpstr>生物学実験の基礎</vt:lpstr>
      <vt:lpstr>誤差入りグラフを作成</vt:lpstr>
      <vt:lpstr>線形回帰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2020-11-18T05:56:17Z</dcterms:modified>
</cp:coreProperties>
</file>